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345" windowHeight="4305" tabRatio="484" activeTab="0"/>
  </bookViews>
  <sheets>
    <sheet name="Dades portal" sheetId="1" r:id="rId1"/>
  </sheets>
  <definedNames>
    <definedName name="_xlfn.COUNTIFS" hidden="1">#NAME?</definedName>
    <definedName name="_xlfn.SUMIFS" hidden="1">#NAME?</definedName>
    <definedName name="_xlnm.Print_Titles" localSheetId="0">'Dades portal'!$4:$4</definedName>
  </definedNames>
  <calcPr fullCalcOnLoad="1"/>
</workbook>
</file>

<file path=xl/sharedStrings.xml><?xml version="1.0" encoding="utf-8"?>
<sst xmlns="http://schemas.openxmlformats.org/spreadsheetml/2006/main" count="147" uniqueCount="85">
  <si>
    <t>Motiu</t>
  </si>
  <si>
    <t>Lloc</t>
  </si>
  <si>
    <t>Import Total</t>
  </si>
  <si>
    <t>Taxi</t>
  </si>
  <si>
    <t>Data Inici viatge</t>
  </si>
  <si>
    <t>Desp. Prot.</t>
  </si>
  <si>
    <t>Càrrec</t>
  </si>
  <si>
    <t>Presidenta</t>
  </si>
  <si>
    <t>Madrid</t>
  </si>
  <si>
    <t>Coordinador General</t>
  </si>
  <si>
    <t>Diputada adjunta de Presidència i delegada Rel. Internacionals</t>
  </si>
  <si>
    <t>Diputada Desenvol. Econòmic Local, Turisme i Comerç</t>
  </si>
  <si>
    <t>Diputada delegada Turisme</t>
  </si>
  <si>
    <t>Lausanne</t>
  </si>
  <si>
    <t>Reunió de les Presidentes i els Presidents de les Diputacions Catalanes al Comitè Olímpic Internacional, a Lausanne. Suïssa.</t>
  </si>
  <si>
    <t>Reunió amb Instituto para la Diversificación y Ahorro de la Energía. Mnisterio para la Transición Ecológica</t>
  </si>
  <si>
    <t>Assemblea General i Conferència Política CEPLI</t>
  </si>
  <si>
    <t>Cracòvia</t>
  </si>
  <si>
    <t>Diputat president À. D'Infraestructures i Espais Naturals</t>
  </si>
  <si>
    <t>Participació en el Congrés Nacional de Medi Ambient</t>
  </si>
  <si>
    <t>Assistència a la Feria internacional de Turisme 2023 (FITUR)</t>
  </si>
  <si>
    <t>Fitur Madrid i Presentació La Vuelta</t>
  </si>
  <si>
    <t>Diputat delegat d'Esports</t>
  </si>
  <si>
    <t>Reunió de treball a la Diputació d'Orense</t>
  </si>
  <si>
    <t>Orense</t>
  </si>
  <si>
    <t>Visita a l'Oficina de Brussel.les</t>
  </si>
  <si>
    <t>Brussel.les</t>
  </si>
  <si>
    <t>Visita a la delegació de la Diputació de Barcelona a Brussel.les i reunions amb càrrecs de la U. Europea</t>
  </si>
  <si>
    <t>Secretaria General</t>
  </si>
  <si>
    <t>Assistència a la jornada "Haciqa una distribución equilibrada de la población en el territorio: los desafios de la despoblación rural crónica y de la sobrepoblación estacional en la costa" que organitza la FDGL i la Diputació d'Alacant</t>
  </si>
  <si>
    <t>Alacant</t>
  </si>
  <si>
    <t>Assistència al Consell d'Administració de CEPLI</t>
  </si>
  <si>
    <t>Reunió Ple Diputacions, Cabildos i Consells Escolars al Senat</t>
  </si>
  <si>
    <t>Diputat president Educació, Esports i Joventud</t>
  </si>
  <si>
    <t>Assitència a la jornada "La transición energeticas: comunidades energéticas locales" que organitzen la FDGL i la Diputació de Cáceres</t>
  </si>
  <si>
    <t>Plasencia
(Cáceres)</t>
  </si>
  <si>
    <t>VII Congrés Mundial Ciutats i Governs locals Units (CGLU)</t>
  </si>
  <si>
    <t>Daejon
(Corea del Sud)</t>
  </si>
  <si>
    <t>I Foro de Alcaldesas y Electes Iberoamericanas, Ciudad de México</t>
  </si>
  <si>
    <t>Mèxic</t>
  </si>
  <si>
    <t>Assistència a l'acte de lliurament de la "Medalla d'Honor de la Carretera amb Menció Especial"</t>
  </si>
  <si>
    <t>Foro Mundial de Ciudades y Territorios de Paz</t>
  </si>
  <si>
    <t>Bogotà</t>
  </si>
  <si>
    <t>Reunió dels Estts Part del Tractat de Prohibició de les Armes Nuclears (TPAN)</t>
  </si>
  <si>
    <t>Viena</t>
  </si>
  <si>
    <t>Reunió (Madrid) / Fòrum Urbà d'Espanya (Sevilla)</t>
  </si>
  <si>
    <t>Madrid
Sevilla</t>
  </si>
  <si>
    <t>Presentació programa "Escolta Jove"</t>
  </si>
  <si>
    <t>Diputat delegat de Juventud</t>
  </si>
  <si>
    <t>Diputada delegada d'Habitatge</t>
  </si>
  <si>
    <t>Assistència al II Fòrum Urbà d'Espanya</t>
  </si>
  <si>
    <t>Granada</t>
  </si>
  <si>
    <t>Assistència a la III Convenció de Turespaña</t>
  </si>
  <si>
    <t>Diputada delegada de Turisme</t>
  </si>
  <si>
    <t>Sant Sebastià</t>
  </si>
  <si>
    <t>Diputada presidenta À. Desenv. Econòmic i Turisme</t>
  </si>
  <si>
    <t>Participar en l'esdenivent "Getting Civic Tech Right for Democracy"</t>
  </si>
  <si>
    <t>Diputat president À. Acció Climàtica i Trans. Energètica</t>
  </si>
  <si>
    <t>Paris</t>
  </si>
  <si>
    <t>II Foro Urbano de España</t>
  </si>
  <si>
    <t>Diputada delegada R. Internacionals, Agenda 2030, Agend. Urbanes i la Innov. Polít. Públiques</t>
  </si>
  <si>
    <t>Salamanca</t>
  </si>
  <si>
    <t>Participació ponència 22 Conferencia del Observatorio Internacional de la Democracia Participativa</t>
  </si>
  <si>
    <t>Diputat delegat de Participació</t>
  </si>
  <si>
    <t>Rio de Janeiro
(Brasil)</t>
  </si>
  <si>
    <t>Cogrés NovaGob 2023 i reunió amb el Ministeri d'industria Comerç i Turisme</t>
  </si>
  <si>
    <t>Assistència Jornada "Etica pública, integridad y buenas prácticas en el ambito local" que organitzen la FDGL</t>
  </si>
  <si>
    <t>Sevilla</t>
  </si>
  <si>
    <t>Comisió Permanente de la FDGL y Junta Patronato FDGL</t>
  </si>
  <si>
    <t>Assemblea Red Ciudades por la Bicicleta</t>
  </si>
  <si>
    <t>Presidenta À. De Desenvolupament Econòmic i Turisme</t>
  </si>
  <si>
    <t>Assistència a la Fira de Turisme FITUR</t>
  </si>
  <si>
    <t>Sessions de la Comisión Permanente i de la Junta Patronato de la FDGL</t>
  </si>
  <si>
    <t>Seminari d'obertura del Projecte EQUAIMED</t>
  </si>
  <si>
    <t>Marraqueix</t>
  </si>
  <si>
    <t>Reunió del patronat de Fundación Democracia y Gobierno Local de la que és membre representant.</t>
  </si>
  <si>
    <t>Diputat adjunt Esports</t>
  </si>
  <si>
    <t>Director del Gabinet de la Presidència</t>
  </si>
  <si>
    <t>Allotjament (hotel)</t>
  </si>
  <si>
    <t>Diputat Medi Ambient</t>
  </si>
  <si>
    <t>Dietes (manut.</t>
  </si>
  <si>
    <t>Lloguer vehicles, parkings...</t>
  </si>
  <si>
    <t>Desplaçam. (viatge)</t>
  </si>
  <si>
    <t>Reunió amb la Ministra de Política Territorial</t>
  </si>
  <si>
    <t>DESPESES VIATGES FORA DE CATALUNYA DE CARRECS ELECTES I ALTA DIRECCIÓ, PAGADES L'ANY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</si>
</sst>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3]dddd\,\ d&quot; / &quot;mmmm&quot; / &quot;yyyy"/>
    <numFmt numFmtId="168" formatCode="dd/mm/yy;@"/>
    <numFmt numFmtId="169" formatCode="mmm\-yyyy"/>
    <numFmt numFmtId="170" formatCode="&quot;Sí&quot;;&quot;Sí&quot;;&quot;No&quot;"/>
    <numFmt numFmtId="171" formatCode="&quot;Cert&quot;;&quot;Cert&quot;;&quot;Fals&quot;"/>
    <numFmt numFmtId="172" formatCode="&quot;Activat&quot;;&quot;Activat&quot;;&quot;Desactivat&quot;"/>
    <numFmt numFmtId="173" formatCode="[$€-2]\ #.##000_);[Red]\([$€-2]\ #.##000\)"/>
    <numFmt numFmtId="174" formatCode="[$-403]dddd\,\ d\ mmmm\ &quot;de&quot;\ yyyy"/>
    <numFmt numFmtId="175" formatCode="dd/mm/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65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175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center" vertical="center" wrapText="1"/>
    </xf>
    <xf numFmtId="175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175" fontId="5" fillId="0" borderId="12" xfId="0" applyNumberFormat="1" applyFont="1" applyFill="1" applyBorder="1" applyAlignment="1">
      <alignment horizontal="center" vertical="center"/>
    </xf>
    <xf numFmtId="175" fontId="5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175" fontId="3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vertical="center" wrapText="1"/>
    </xf>
    <xf numFmtId="4" fontId="3" fillId="34" borderId="18" xfId="0" applyNumberFormat="1" applyFont="1" applyFill="1" applyBorder="1" applyAlignment="1">
      <alignment horizontal="right" vertical="center" wrapText="1"/>
    </xf>
    <xf numFmtId="4" fontId="3" fillId="34" borderId="19" xfId="0" applyNumberFormat="1" applyFont="1" applyFill="1" applyBorder="1" applyAlignment="1">
      <alignment horizontal="right" vertical="center"/>
    </xf>
    <xf numFmtId="175" fontId="3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75" fontId="3" fillId="34" borderId="10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10.57421875" style="2" customWidth="1"/>
    <col min="2" max="2" width="19.57421875" style="1" customWidth="1"/>
    <col min="3" max="3" width="11.7109375" style="9" bestFit="1" customWidth="1"/>
    <col min="4" max="4" width="31.28125" style="10" customWidth="1"/>
    <col min="5" max="5" width="10.00390625" style="4" customWidth="1"/>
    <col min="6" max="6" width="9.7109375" style="5" customWidth="1"/>
    <col min="7" max="7" width="10.00390625" style="5" customWidth="1"/>
    <col min="8" max="9" width="9.8515625" style="5" customWidth="1"/>
    <col min="10" max="10" width="9.00390625" style="5" customWidth="1"/>
    <col min="11" max="11" width="10.421875" style="5" customWidth="1"/>
    <col min="12" max="16384" width="9.140625" style="2" customWidth="1"/>
  </cols>
  <sheetData>
    <row r="2" spans="1:11" ht="24.75" customHeight="1" thickBot="1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6.75" customHeight="1" thickTop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" customFormat="1" ht="39" customHeight="1">
      <c r="A4" s="15" t="s">
        <v>4</v>
      </c>
      <c r="B4" s="15" t="s">
        <v>6</v>
      </c>
      <c r="C4" s="15" t="s">
        <v>1</v>
      </c>
      <c r="D4" s="15" t="s">
        <v>0</v>
      </c>
      <c r="E4" s="15" t="s">
        <v>82</v>
      </c>
      <c r="F4" s="15" t="s">
        <v>78</v>
      </c>
      <c r="G4" s="15" t="s">
        <v>80</v>
      </c>
      <c r="H4" s="15" t="s">
        <v>3</v>
      </c>
      <c r="I4" s="15" t="s">
        <v>81</v>
      </c>
      <c r="J4" s="15" t="s">
        <v>5</v>
      </c>
      <c r="K4" s="15" t="s">
        <v>2</v>
      </c>
    </row>
    <row r="5" spans="1:14" s="3" customFormat="1" ht="12.75">
      <c r="A5" s="24">
        <v>44448</v>
      </c>
      <c r="B5" s="25" t="s">
        <v>9</v>
      </c>
      <c r="C5" s="25" t="s">
        <v>8</v>
      </c>
      <c r="D5" s="26" t="s">
        <v>83</v>
      </c>
      <c r="E5" s="27">
        <f>107.55+120.65</f>
        <v>228.2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8">
        <f aca="true" t="shared" si="0" ref="K5:K19">SUM(E5:J5)</f>
        <v>228.2</v>
      </c>
      <c r="N5" s="6"/>
    </row>
    <row r="6" spans="1:14" s="3" customFormat="1" ht="12.75">
      <c r="A6" s="29">
        <v>44448</v>
      </c>
      <c r="B6" s="30" t="s">
        <v>7</v>
      </c>
      <c r="C6" s="30" t="s">
        <v>8</v>
      </c>
      <c r="D6" s="31" t="s">
        <v>83</v>
      </c>
      <c r="E6" s="32">
        <f>107.55+120.65</f>
        <v>228.2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3">
        <f t="shared" si="0"/>
        <v>228.2</v>
      </c>
      <c r="N6" s="6"/>
    </row>
    <row r="7" spans="1:14" s="3" customFormat="1" ht="38.25">
      <c r="A7" s="29">
        <v>44466</v>
      </c>
      <c r="B7" s="30" t="s">
        <v>7</v>
      </c>
      <c r="C7" s="30" t="s">
        <v>13</v>
      </c>
      <c r="D7" s="31" t="s">
        <v>14</v>
      </c>
      <c r="E7" s="32">
        <v>497.32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3">
        <f t="shared" si="0"/>
        <v>497.32</v>
      </c>
      <c r="N7" s="6"/>
    </row>
    <row r="8" spans="1:14" s="3" customFormat="1" ht="25.5">
      <c r="A8" s="29">
        <v>44474</v>
      </c>
      <c r="B8" s="30" t="s">
        <v>7</v>
      </c>
      <c r="C8" s="30" t="s">
        <v>46</v>
      </c>
      <c r="D8" s="31" t="s">
        <v>45</v>
      </c>
      <c r="E8" s="32">
        <v>97.95</v>
      </c>
      <c r="F8" s="32">
        <v>0</v>
      </c>
      <c r="G8" s="32">
        <v>0</v>
      </c>
      <c r="H8" s="32">
        <v>0</v>
      </c>
      <c r="I8" s="32">
        <v>1608</v>
      </c>
      <c r="J8" s="32">
        <v>0</v>
      </c>
      <c r="K8" s="33">
        <f t="shared" si="0"/>
        <v>1705.95</v>
      </c>
      <c r="N8" s="6"/>
    </row>
    <row r="9" spans="1:14" s="3" customFormat="1" ht="25.5">
      <c r="A9" s="29">
        <v>44530</v>
      </c>
      <c r="B9" s="30" t="s">
        <v>7</v>
      </c>
      <c r="C9" s="30" t="s">
        <v>74</v>
      </c>
      <c r="D9" s="31" t="s">
        <v>73</v>
      </c>
      <c r="E9" s="32">
        <v>81.69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3">
        <f t="shared" si="0"/>
        <v>81.69</v>
      </c>
      <c r="N9" s="6"/>
    </row>
    <row r="10" spans="1:14" s="3" customFormat="1" ht="38.25">
      <c r="A10" s="29">
        <v>44609</v>
      </c>
      <c r="B10" s="34" t="s">
        <v>79</v>
      </c>
      <c r="C10" s="30" t="s">
        <v>8</v>
      </c>
      <c r="D10" s="31" t="s">
        <v>15</v>
      </c>
      <c r="E10" s="32">
        <f>136.1+142.8+105.85-84.7</f>
        <v>300.05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>
        <f t="shared" si="0"/>
        <v>300.05</v>
      </c>
      <c r="N10" s="6"/>
    </row>
    <row r="11" spans="1:14" s="3" customFormat="1" ht="38.25">
      <c r="A11" s="29">
        <v>44696</v>
      </c>
      <c r="B11" s="30" t="s">
        <v>10</v>
      </c>
      <c r="C11" s="30" t="s">
        <v>17</v>
      </c>
      <c r="D11" s="31" t="s">
        <v>16</v>
      </c>
      <c r="E11" s="32">
        <v>30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3">
        <f t="shared" si="0"/>
        <v>30</v>
      </c>
      <c r="N11" s="6"/>
    </row>
    <row r="12" spans="1:14" s="3" customFormat="1" ht="38.25">
      <c r="A12" s="29">
        <v>44732</v>
      </c>
      <c r="B12" s="30" t="s">
        <v>10</v>
      </c>
      <c r="C12" s="30" t="s">
        <v>44</v>
      </c>
      <c r="D12" s="31" t="s">
        <v>43</v>
      </c>
      <c r="E12" s="32">
        <v>39.92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3">
        <f t="shared" si="0"/>
        <v>39.92</v>
      </c>
      <c r="N12" s="6"/>
    </row>
    <row r="13" spans="1:14" s="3" customFormat="1" ht="25.5">
      <c r="A13" s="29">
        <v>44825</v>
      </c>
      <c r="B13" s="30" t="s">
        <v>7</v>
      </c>
      <c r="C13" s="30" t="s">
        <v>39</v>
      </c>
      <c r="D13" s="31" t="s">
        <v>38</v>
      </c>
      <c r="E13" s="32">
        <v>0</v>
      </c>
      <c r="F13" s="32">
        <v>0</v>
      </c>
      <c r="G13" s="32">
        <v>0</v>
      </c>
      <c r="H13" s="32">
        <v>0</v>
      </c>
      <c r="I13" s="32">
        <v>318.96</v>
      </c>
      <c r="J13" s="32">
        <v>0</v>
      </c>
      <c r="K13" s="33">
        <f t="shared" si="0"/>
        <v>318.96</v>
      </c>
      <c r="N13" s="6"/>
    </row>
    <row r="14" spans="1:14" s="3" customFormat="1" ht="38.25">
      <c r="A14" s="29">
        <v>44841</v>
      </c>
      <c r="B14" s="34" t="s">
        <v>7</v>
      </c>
      <c r="C14" s="30" t="s">
        <v>37</v>
      </c>
      <c r="D14" s="31" t="s">
        <v>36</v>
      </c>
      <c r="E14" s="32">
        <v>0</v>
      </c>
      <c r="F14" s="32">
        <v>0</v>
      </c>
      <c r="G14" s="32">
        <v>0</v>
      </c>
      <c r="H14" s="32">
        <v>0</v>
      </c>
      <c r="I14" s="32">
        <v>209.79</v>
      </c>
      <c r="J14" s="32">
        <v>0</v>
      </c>
      <c r="K14" s="33">
        <f t="shared" si="0"/>
        <v>209.79</v>
      </c>
      <c r="N14" s="6"/>
    </row>
    <row r="15" spans="1:14" s="3" customFormat="1" ht="25.5">
      <c r="A15" s="29">
        <v>44887</v>
      </c>
      <c r="B15" s="34" t="s">
        <v>79</v>
      </c>
      <c r="C15" s="30" t="s">
        <v>8</v>
      </c>
      <c r="D15" s="31" t="s">
        <v>19</v>
      </c>
      <c r="E15" s="32">
        <v>0</v>
      </c>
      <c r="F15" s="32">
        <v>0</v>
      </c>
      <c r="G15" s="32">
        <v>0</v>
      </c>
      <c r="H15" s="32">
        <v>105.85</v>
      </c>
      <c r="I15" s="32">
        <v>0</v>
      </c>
      <c r="J15" s="32">
        <v>0</v>
      </c>
      <c r="K15" s="33">
        <f t="shared" si="0"/>
        <v>105.85</v>
      </c>
      <c r="N15" s="6"/>
    </row>
    <row r="16" spans="1:14" s="3" customFormat="1" ht="38.25" customHeight="1">
      <c r="A16" s="29">
        <v>44940</v>
      </c>
      <c r="B16" s="30" t="s">
        <v>11</v>
      </c>
      <c r="C16" s="30" t="s">
        <v>8</v>
      </c>
      <c r="D16" s="31" t="s">
        <v>20</v>
      </c>
      <c r="E16" s="32">
        <v>0</v>
      </c>
      <c r="F16" s="32">
        <v>0</v>
      </c>
      <c r="G16" s="32">
        <v>0</v>
      </c>
      <c r="H16" s="32">
        <v>111.05</v>
      </c>
      <c r="I16" s="32">
        <v>0</v>
      </c>
      <c r="J16" s="32">
        <v>0</v>
      </c>
      <c r="K16" s="33">
        <f t="shared" si="0"/>
        <v>111.05</v>
      </c>
      <c r="N16" s="6"/>
    </row>
    <row r="17" spans="1:14" s="3" customFormat="1" ht="25.5">
      <c r="A17" s="29">
        <v>44944</v>
      </c>
      <c r="B17" s="30" t="s">
        <v>12</v>
      </c>
      <c r="C17" s="30" t="s">
        <v>8</v>
      </c>
      <c r="D17" s="31" t="s">
        <v>20</v>
      </c>
      <c r="E17" s="32">
        <v>123.14</v>
      </c>
      <c r="F17" s="32">
        <v>298</v>
      </c>
      <c r="G17" s="32">
        <f>14.5+6.85</f>
        <v>21.35</v>
      </c>
      <c r="H17" s="32">
        <v>72.65</v>
      </c>
      <c r="I17" s="32">
        <v>0</v>
      </c>
      <c r="J17" s="32">
        <v>0</v>
      </c>
      <c r="K17" s="33">
        <f t="shared" si="0"/>
        <v>515.14</v>
      </c>
      <c r="N17" s="6"/>
    </row>
    <row r="18" spans="1:14" s="3" customFormat="1" ht="25.5">
      <c r="A18" s="29">
        <v>44944</v>
      </c>
      <c r="B18" s="34" t="s">
        <v>7</v>
      </c>
      <c r="C18" s="30" t="s">
        <v>8</v>
      </c>
      <c r="D18" s="31" t="s">
        <v>20</v>
      </c>
      <c r="E18" s="32">
        <v>0</v>
      </c>
      <c r="F18" s="32">
        <v>0</v>
      </c>
      <c r="G18" s="32">
        <v>0</v>
      </c>
      <c r="H18" s="32">
        <v>0</v>
      </c>
      <c r="I18" s="32">
        <v>660</v>
      </c>
      <c r="J18" s="32">
        <v>0</v>
      </c>
      <c r="K18" s="33">
        <f t="shared" si="0"/>
        <v>660</v>
      </c>
      <c r="N18" s="6"/>
    </row>
    <row r="19" spans="1:14" s="3" customFormat="1" ht="12.75">
      <c r="A19" s="29">
        <v>44943</v>
      </c>
      <c r="B19" s="34" t="s">
        <v>22</v>
      </c>
      <c r="C19" s="30" t="s">
        <v>8</v>
      </c>
      <c r="D19" s="31" t="s">
        <v>21</v>
      </c>
      <c r="E19" s="32">
        <f>173.89+123.22</f>
        <v>297.11</v>
      </c>
      <c r="F19" s="32">
        <v>271.19</v>
      </c>
      <c r="G19" s="32">
        <v>0</v>
      </c>
      <c r="H19" s="32">
        <v>30.6</v>
      </c>
      <c r="I19" s="32">
        <v>0</v>
      </c>
      <c r="J19" s="32">
        <v>49.55</v>
      </c>
      <c r="K19" s="33">
        <f t="shared" si="0"/>
        <v>648.4499999999999</v>
      </c>
      <c r="N19" s="6"/>
    </row>
    <row r="20" spans="1:14" s="3" customFormat="1" ht="24.75" customHeight="1">
      <c r="A20" s="29">
        <v>44944</v>
      </c>
      <c r="B20" s="34" t="s">
        <v>9</v>
      </c>
      <c r="C20" s="30" t="s">
        <v>8</v>
      </c>
      <c r="D20" s="31" t="s">
        <v>20</v>
      </c>
      <c r="E20" s="32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3"/>
      <c r="N20" s="6"/>
    </row>
    <row r="21" spans="1:14" s="3" customFormat="1" ht="19.5" customHeight="1">
      <c r="A21" s="16">
        <v>44962</v>
      </c>
      <c r="B21" s="11" t="s">
        <v>7</v>
      </c>
      <c r="C21" s="12" t="s">
        <v>24</v>
      </c>
      <c r="D21" s="13" t="s">
        <v>23</v>
      </c>
      <c r="E21" s="14">
        <v>128.11</v>
      </c>
      <c r="F21" s="14">
        <v>146.32</v>
      </c>
      <c r="G21" s="14">
        <v>0</v>
      </c>
      <c r="H21" s="14">
        <v>0</v>
      </c>
      <c r="I21" s="14">
        <v>0</v>
      </c>
      <c r="J21" s="14">
        <v>0</v>
      </c>
      <c r="K21" s="17">
        <f>SUM(E21:J21)</f>
        <v>274.43</v>
      </c>
      <c r="N21" s="6"/>
    </row>
    <row r="22" spans="1:14" s="3" customFormat="1" ht="38.25">
      <c r="A22" s="16">
        <v>44976</v>
      </c>
      <c r="B22" s="12" t="s">
        <v>10</v>
      </c>
      <c r="C22" s="12" t="s">
        <v>26</v>
      </c>
      <c r="D22" s="13" t="s">
        <v>25</v>
      </c>
      <c r="E22" s="14">
        <f>4+445.48</f>
        <v>449.48</v>
      </c>
      <c r="F22" s="14">
        <v>378</v>
      </c>
      <c r="G22" s="14">
        <v>0</v>
      </c>
      <c r="H22" s="14">
        <v>0</v>
      </c>
      <c r="I22" s="14">
        <v>8.48</v>
      </c>
      <c r="J22" s="14">
        <v>0</v>
      </c>
      <c r="K22" s="17">
        <f>E22+F22+G22+H22+I22+J22</f>
        <v>835.96</v>
      </c>
      <c r="N22" s="6"/>
    </row>
    <row r="23" spans="1:14" s="3" customFormat="1" ht="38.25">
      <c r="A23" s="16">
        <v>44976</v>
      </c>
      <c r="B23" s="12" t="s">
        <v>7</v>
      </c>
      <c r="C23" s="12" t="s">
        <v>26</v>
      </c>
      <c r="D23" s="13" t="s">
        <v>27</v>
      </c>
      <c r="E23" s="14">
        <f>4+524.98</f>
        <v>528.98</v>
      </c>
      <c r="F23" s="14">
        <v>180</v>
      </c>
      <c r="G23" s="14">
        <v>0</v>
      </c>
      <c r="H23" s="14">
        <v>0</v>
      </c>
      <c r="I23" s="14">
        <f>1987.5+92.76+4.24</f>
        <v>2084.5</v>
      </c>
      <c r="J23" s="14">
        <f>234+5+1351+212.5</f>
        <v>1802.5</v>
      </c>
      <c r="K23" s="17">
        <f>E23+F23+G23+H23+I23+J23</f>
        <v>4595.98</v>
      </c>
      <c r="N23" s="6"/>
    </row>
    <row r="24" spans="1:14" s="3" customFormat="1" ht="38.25">
      <c r="A24" s="16">
        <v>44976</v>
      </c>
      <c r="B24" s="12" t="s">
        <v>9</v>
      </c>
      <c r="C24" s="12" t="s">
        <v>26</v>
      </c>
      <c r="D24" s="13" t="s">
        <v>27</v>
      </c>
      <c r="E24" s="14">
        <f>4+708.8</f>
        <v>712.8</v>
      </c>
      <c r="F24" s="14">
        <f>165</f>
        <v>165</v>
      </c>
      <c r="G24" s="14">
        <v>0</v>
      </c>
      <c r="H24" s="14">
        <v>0</v>
      </c>
      <c r="I24" s="14">
        <v>4.24</v>
      </c>
      <c r="J24" s="14">
        <v>0</v>
      </c>
      <c r="K24" s="17">
        <f>E24+F24+G24+H24+I24+J24</f>
        <v>882.04</v>
      </c>
      <c r="N24" s="6"/>
    </row>
    <row r="25" spans="1:14" s="3" customFormat="1" ht="76.5">
      <c r="A25" s="16">
        <v>44990</v>
      </c>
      <c r="B25" s="12" t="s">
        <v>28</v>
      </c>
      <c r="C25" s="12" t="s">
        <v>30</v>
      </c>
      <c r="D25" s="13" t="s">
        <v>29</v>
      </c>
      <c r="E25" s="14">
        <v>188.98</v>
      </c>
      <c r="F25" s="14">
        <v>120.43</v>
      </c>
      <c r="G25" s="14">
        <v>0</v>
      </c>
      <c r="H25" s="14">
        <v>0</v>
      </c>
      <c r="I25" s="14">
        <v>0</v>
      </c>
      <c r="J25" s="14">
        <v>0</v>
      </c>
      <c r="K25" s="17">
        <f>E25+F25+G25+H25+I25+J25</f>
        <v>309.40999999999997</v>
      </c>
      <c r="N25" s="6"/>
    </row>
    <row r="26" spans="1:14" s="3" customFormat="1" ht="38.25">
      <c r="A26" s="16">
        <v>44990</v>
      </c>
      <c r="B26" s="12" t="s">
        <v>10</v>
      </c>
      <c r="C26" s="12" t="s">
        <v>24</v>
      </c>
      <c r="D26" s="13" t="s">
        <v>31</v>
      </c>
      <c r="E26" s="14"/>
      <c r="F26" s="14">
        <v>125.9</v>
      </c>
      <c r="G26" s="14">
        <v>0</v>
      </c>
      <c r="H26" s="14">
        <v>0</v>
      </c>
      <c r="I26" s="14">
        <v>0</v>
      </c>
      <c r="J26" s="14">
        <v>0</v>
      </c>
      <c r="K26" s="17">
        <f>SUM(E26:J26)</f>
        <v>125.9</v>
      </c>
      <c r="N26" s="6"/>
    </row>
    <row r="27" spans="1:14" s="3" customFormat="1" ht="25.5">
      <c r="A27" s="16">
        <v>45000</v>
      </c>
      <c r="B27" s="12" t="s">
        <v>33</v>
      </c>
      <c r="C27" s="12" t="s">
        <v>8</v>
      </c>
      <c r="D27" s="13" t="s">
        <v>32</v>
      </c>
      <c r="E27" s="14">
        <f>226.85+10</f>
        <v>236.85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7">
        <f aca="true" t="shared" si="1" ref="K27:K49">E27+F27+G27+H27+I27+J27</f>
        <v>236.85</v>
      </c>
      <c r="N27" s="6"/>
    </row>
    <row r="28" spans="1:14" s="3" customFormat="1" ht="51">
      <c r="A28" s="16">
        <v>45006</v>
      </c>
      <c r="B28" s="12" t="s">
        <v>28</v>
      </c>
      <c r="C28" s="12" t="s">
        <v>35</v>
      </c>
      <c r="D28" s="13" t="s">
        <v>34</v>
      </c>
      <c r="E28" s="14">
        <v>0</v>
      </c>
      <c r="F28" s="14">
        <v>343.8</v>
      </c>
      <c r="G28" s="14">
        <v>0</v>
      </c>
      <c r="H28" s="14">
        <v>0</v>
      </c>
      <c r="I28" s="14">
        <v>0</v>
      </c>
      <c r="J28" s="14">
        <v>0</v>
      </c>
      <c r="K28" s="17">
        <f t="shared" si="1"/>
        <v>343.8</v>
      </c>
      <c r="N28" s="6"/>
    </row>
    <row r="29" spans="1:14" s="3" customFormat="1" ht="38.25">
      <c r="A29" s="16">
        <v>45084</v>
      </c>
      <c r="B29" s="12" t="s">
        <v>18</v>
      </c>
      <c r="C29" s="12" t="s">
        <v>8</v>
      </c>
      <c r="D29" s="13" t="s">
        <v>40</v>
      </c>
      <c r="E29" s="14"/>
      <c r="F29" s="14">
        <v>228</v>
      </c>
      <c r="G29" s="14">
        <v>0</v>
      </c>
      <c r="H29" s="14">
        <v>0</v>
      </c>
      <c r="I29" s="14">
        <v>0</v>
      </c>
      <c r="J29" s="14">
        <v>277.2</v>
      </c>
      <c r="K29" s="17">
        <f t="shared" si="1"/>
        <v>505.2</v>
      </c>
      <c r="N29" s="6"/>
    </row>
    <row r="30" spans="1:14" s="3" customFormat="1" ht="38.25">
      <c r="A30" s="16">
        <v>45103</v>
      </c>
      <c r="B30" s="12" t="s">
        <v>10</v>
      </c>
      <c r="C30" s="12" t="s">
        <v>42</v>
      </c>
      <c r="D30" s="13" t="s">
        <v>41</v>
      </c>
      <c r="E30" s="14">
        <f>306.41+470</f>
        <v>776.4100000000001</v>
      </c>
      <c r="F30" s="14">
        <v>822</v>
      </c>
      <c r="G30" s="14">
        <v>0</v>
      </c>
      <c r="H30" s="14">
        <v>0</v>
      </c>
      <c r="I30" s="14">
        <v>0</v>
      </c>
      <c r="J30" s="14">
        <v>23.8</v>
      </c>
      <c r="K30" s="17">
        <f t="shared" si="1"/>
        <v>1622.21</v>
      </c>
      <c r="N30" s="6"/>
    </row>
    <row r="31" spans="1:14" s="3" customFormat="1" ht="25.5">
      <c r="A31" s="16">
        <v>45203</v>
      </c>
      <c r="B31" s="12" t="s">
        <v>48</v>
      </c>
      <c r="C31" s="12" t="s">
        <v>61</v>
      </c>
      <c r="D31" s="13" t="s">
        <v>47</v>
      </c>
      <c r="E31" s="14">
        <v>236.5</v>
      </c>
      <c r="F31" s="14">
        <v>198</v>
      </c>
      <c r="G31" s="14">
        <v>0</v>
      </c>
      <c r="H31" s="14">
        <v>0</v>
      </c>
      <c r="I31" s="14">
        <v>250</v>
      </c>
      <c r="J31" s="14">
        <v>0</v>
      </c>
      <c r="K31" s="17">
        <f t="shared" si="1"/>
        <v>684.5</v>
      </c>
      <c r="N31" s="6"/>
    </row>
    <row r="32" spans="1:14" s="3" customFormat="1" ht="25.5">
      <c r="A32" s="16">
        <v>45215</v>
      </c>
      <c r="B32" s="12" t="s">
        <v>49</v>
      </c>
      <c r="C32" s="12" t="s">
        <v>51</v>
      </c>
      <c r="D32" s="13" t="s">
        <v>50</v>
      </c>
      <c r="E32" s="14">
        <v>340.99</v>
      </c>
      <c r="F32" s="14">
        <v>230</v>
      </c>
      <c r="G32" s="14">
        <v>0</v>
      </c>
      <c r="H32" s="14">
        <v>0</v>
      </c>
      <c r="I32" s="14">
        <v>0</v>
      </c>
      <c r="J32" s="14">
        <v>0</v>
      </c>
      <c r="K32" s="17">
        <f t="shared" si="1"/>
        <v>570.99</v>
      </c>
      <c r="N32" s="6"/>
    </row>
    <row r="33" spans="1:14" s="3" customFormat="1" ht="25.5">
      <c r="A33" s="16">
        <v>45221</v>
      </c>
      <c r="B33" s="12" t="s">
        <v>53</v>
      </c>
      <c r="C33" s="12" t="s">
        <v>54</v>
      </c>
      <c r="D33" s="13" t="s">
        <v>52</v>
      </c>
      <c r="E33" s="14">
        <v>225.98</v>
      </c>
      <c r="F33" s="14">
        <v>430.49</v>
      </c>
      <c r="G33" s="14">
        <v>0</v>
      </c>
      <c r="H33" s="14">
        <v>0</v>
      </c>
      <c r="I33" s="14">
        <v>0</v>
      </c>
      <c r="J33" s="14">
        <v>0</v>
      </c>
      <c r="K33" s="17">
        <f t="shared" si="1"/>
        <v>656.47</v>
      </c>
      <c r="N33" s="6"/>
    </row>
    <row r="34" spans="1:14" s="3" customFormat="1" ht="38.25">
      <c r="A34" s="16">
        <v>45221</v>
      </c>
      <c r="B34" s="12" t="s">
        <v>55</v>
      </c>
      <c r="C34" s="12" t="s">
        <v>54</v>
      </c>
      <c r="D34" s="13" t="s">
        <v>52</v>
      </c>
      <c r="E34" s="14">
        <v>245.98</v>
      </c>
      <c r="F34" s="14">
        <v>430.49</v>
      </c>
      <c r="G34" s="14">
        <v>0</v>
      </c>
      <c r="H34" s="14">
        <v>49.22</v>
      </c>
      <c r="I34" s="14">
        <v>0</v>
      </c>
      <c r="J34" s="14">
        <v>0</v>
      </c>
      <c r="K34" s="17">
        <f t="shared" si="1"/>
        <v>725.69</v>
      </c>
      <c r="N34" s="6"/>
    </row>
    <row r="35" spans="1:14" s="3" customFormat="1" ht="38.25">
      <c r="A35" s="16">
        <v>45215</v>
      </c>
      <c r="B35" s="12" t="s">
        <v>57</v>
      </c>
      <c r="C35" s="12" t="s">
        <v>58</v>
      </c>
      <c r="D35" s="13" t="s">
        <v>56</v>
      </c>
      <c r="E35" s="14">
        <f>113.99+262</f>
        <v>375.99</v>
      </c>
      <c r="F35" s="14">
        <v>245</v>
      </c>
      <c r="G35" s="14"/>
      <c r="H35" s="14"/>
      <c r="I35" s="14"/>
      <c r="J35" s="14"/>
      <c r="K35" s="17">
        <f t="shared" si="1"/>
        <v>620.99</v>
      </c>
      <c r="N35" s="6"/>
    </row>
    <row r="36" spans="1:14" s="3" customFormat="1" ht="21" customHeight="1">
      <c r="A36" s="16">
        <v>45215</v>
      </c>
      <c r="B36" s="12" t="s">
        <v>7</v>
      </c>
      <c r="C36" s="12" t="s">
        <v>51</v>
      </c>
      <c r="D36" s="13" t="s">
        <v>59</v>
      </c>
      <c r="E36" s="14">
        <v>329.48</v>
      </c>
      <c r="F36" s="14">
        <v>152</v>
      </c>
      <c r="G36" s="14">
        <v>0</v>
      </c>
      <c r="H36" s="14">
        <v>0</v>
      </c>
      <c r="I36" s="14">
        <f>1126.21+241.81</f>
        <v>1368.02</v>
      </c>
      <c r="J36" s="14">
        <v>0</v>
      </c>
      <c r="K36" s="17">
        <f t="shared" si="1"/>
        <v>1849.5</v>
      </c>
      <c r="N36" s="6"/>
    </row>
    <row r="37" spans="1:14" s="3" customFormat="1" ht="51">
      <c r="A37" s="16">
        <v>45215</v>
      </c>
      <c r="B37" s="12" t="s">
        <v>60</v>
      </c>
      <c r="C37" s="12" t="s">
        <v>51</v>
      </c>
      <c r="D37" s="13" t="s">
        <v>59</v>
      </c>
      <c r="E37" s="14">
        <v>329.48</v>
      </c>
      <c r="F37" s="14">
        <v>152</v>
      </c>
      <c r="G37" s="14">
        <v>0</v>
      </c>
      <c r="H37" s="14">
        <v>0</v>
      </c>
      <c r="I37" s="14">
        <v>0</v>
      </c>
      <c r="J37" s="14">
        <v>0</v>
      </c>
      <c r="K37" s="17">
        <f t="shared" si="1"/>
        <v>481.48</v>
      </c>
      <c r="N37" s="6"/>
    </row>
    <row r="38" spans="1:14" s="3" customFormat="1" ht="38.25">
      <c r="A38" s="16">
        <v>45235</v>
      </c>
      <c r="B38" s="12" t="s">
        <v>63</v>
      </c>
      <c r="C38" s="12" t="s">
        <v>64</v>
      </c>
      <c r="D38" s="13" t="s">
        <v>62</v>
      </c>
      <c r="E38" s="14">
        <v>1397.6</v>
      </c>
      <c r="F38" s="14">
        <v>197.9</v>
      </c>
      <c r="G38" s="14"/>
      <c r="H38" s="14"/>
      <c r="I38" s="14"/>
      <c r="J38" s="14">
        <v>0</v>
      </c>
      <c r="K38" s="17">
        <f t="shared" si="1"/>
        <v>1595.5</v>
      </c>
      <c r="N38" s="6"/>
    </row>
    <row r="39" spans="1:14" s="3" customFormat="1" ht="38.25">
      <c r="A39" s="16">
        <v>45235</v>
      </c>
      <c r="B39" s="12" t="s">
        <v>55</v>
      </c>
      <c r="C39" s="12" t="s">
        <v>8</v>
      </c>
      <c r="D39" s="13" t="s">
        <v>65</v>
      </c>
      <c r="E39" s="14">
        <v>275.7</v>
      </c>
      <c r="F39" s="14">
        <v>0</v>
      </c>
      <c r="G39" s="14">
        <v>0</v>
      </c>
      <c r="H39" s="14">
        <v>89.65</v>
      </c>
      <c r="I39" s="14">
        <v>35.01</v>
      </c>
      <c r="J39" s="14">
        <v>0</v>
      </c>
      <c r="K39" s="17">
        <f t="shared" si="1"/>
        <v>400.36</v>
      </c>
      <c r="N39" s="6"/>
    </row>
    <row r="40" spans="1:14" s="3" customFormat="1" ht="38.25">
      <c r="A40" s="16">
        <v>45239</v>
      </c>
      <c r="B40" s="12" t="s">
        <v>28</v>
      </c>
      <c r="C40" s="12" t="s">
        <v>67</v>
      </c>
      <c r="D40" s="13" t="s">
        <v>66</v>
      </c>
      <c r="E40" s="14">
        <v>277.99</v>
      </c>
      <c r="F40" s="14">
        <v>233.9</v>
      </c>
      <c r="G40" s="14">
        <v>0</v>
      </c>
      <c r="H40" s="14">
        <v>0</v>
      </c>
      <c r="I40" s="14">
        <v>0</v>
      </c>
      <c r="J40" s="14">
        <v>0</v>
      </c>
      <c r="K40" s="17">
        <f t="shared" si="1"/>
        <v>511.89</v>
      </c>
      <c r="N40" s="6"/>
    </row>
    <row r="41" spans="1:14" s="3" customFormat="1" ht="25.5">
      <c r="A41" s="16">
        <v>45273</v>
      </c>
      <c r="B41" s="12" t="s">
        <v>7</v>
      </c>
      <c r="C41" s="12" t="s">
        <v>8</v>
      </c>
      <c r="D41" s="13" t="s">
        <v>68</v>
      </c>
      <c r="E41" s="14"/>
      <c r="F41" s="14">
        <v>297.48</v>
      </c>
      <c r="G41" s="14"/>
      <c r="H41" s="14"/>
      <c r="I41" s="14"/>
      <c r="J41" s="14"/>
      <c r="K41" s="17">
        <f t="shared" si="1"/>
        <v>297.48</v>
      </c>
      <c r="N41" s="6"/>
    </row>
    <row r="42" spans="1:14" s="3" customFormat="1" ht="25.5">
      <c r="A42" s="16">
        <v>45273</v>
      </c>
      <c r="B42" s="12" t="s">
        <v>77</v>
      </c>
      <c r="C42" s="12" t="s">
        <v>8</v>
      </c>
      <c r="D42" s="13" t="s">
        <v>68</v>
      </c>
      <c r="E42" s="14"/>
      <c r="F42" s="14">
        <v>297.48</v>
      </c>
      <c r="G42" s="14"/>
      <c r="H42" s="14"/>
      <c r="I42" s="14"/>
      <c r="J42" s="14"/>
      <c r="K42" s="17">
        <f t="shared" si="1"/>
        <v>297.48</v>
      </c>
      <c r="N42" s="6"/>
    </row>
    <row r="43" spans="1:14" s="3" customFormat="1" ht="25.5">
      <c r="A43" s="16">
        <v>45273</v>
      </c>
      <c r="B43" s="12" t="s">
        <v>9</v>
      </c>
      <c r="C43" s="12" t="s">
        <v>8</v>
      </c>
      <c r="D43" s="13" t="s">
        <v>68</v>
      </c>
      <c r="E43" s="14"/>
      <c r="F43" s="14">
        <v>297.48</v>
      </c>
      <c r="G43" s="14"/>
      <c r="H43" s="14"/>
      <c r="I43" s="14"/>
      <c r="J43" s="14"/>
      <c r="K43" s="17">
        <f t="shared" si="1"/>
        <v>297.48</v>
      </c>
      <c r="N43" s="6"/>
    </row>
    <row r="44" spans="1:14" s="3" customFormat="1" ht="18" customHeight="1">
      <c r="A44" s="16">
        <v>45274</v>
      </c>
      <c r="B44" s="12" t="s">
        <v>63</v>
      </c>
      <c r="C44" s="12" t="s">
        <v>8</v>
      </c>
      <c r="D44" s="13" t="s">
        <v>69</v>
      </c>
      <c r="E44" s="14">
        <v>91.05</v>
      </c>
      <c r="F44" s="14"/>
      <c r="G44" s="14"/>
      <c r="H44" s="14"/>
      <c r="I44" s="14"/>
      <c r="J44" s="14"/>
      <c r="K44" s="17">
        <f t="shared" si="1"/>
        <v>91.05</v>
      </c>
      <c r="N44" s="6"/>
    </row>
    <row r="45" spans="1:14" s="3" customFormat="1" ht="38.25">
      <c r="A45" s="16">
        <v>45274</v>
      </c>
      <c r="B45" s="12" t="s">
        <v>70</v>
      </c>
      <c r="C45" s="12" t="s">
        <v>8</v>
      </c>
      <c r="D45" s="13" t="s">
        <v>68</v>
      </c>
      <c r="E45" s="14">
        <v>226.85</v>
      </c>
      <c r="F45" s="14"/>
      <c r="G45" s="14"/>
      <c r="H45" s="14"/>
      <c r="I45" s="14"/>
      <c r="J45" s="14"/>
      <c r="K45" s="17">
        <f t="shared" si="1"/>
        <v>226.85</v>
      </c>
      <c r="N45" s="6"/>
    </row>
    <row r="46" spans="1:14" s="3" customFormat="1" ht="25.5">
      <c r="A46" s="18">
        <v>45314</v>
      </c>
      <c r="B46" s="12" t="s">
        <v>53</v>
      </c>
      <c r="C46" s="12" t="s">
        <v>8</v>
      </c>
      <c r="D46" s="13" t="s">
        <v>71</v>
      </c>
      <c r="E46" s="14">
        <v>131.2</v>
      </c>
      <c r="F46" s="14">
        <v>280</v>
      </c>
      <c r="G46" s="14"/>
      <c r="H46" s="14"/>
      <c r="I46" s="14"/>
      <c r="J46" s="14"/>
      <c r="K46" s="17">
        <f t="shared" si="1"/>
        <v>411.2</v>
      </c>
      <c r="N46" s="6"/>
    </row>
    <row r="47" spans="1:14" s="3" customFormat="1" ht="25.5">
      <c r="A47" s="16">
        <v>45272</v>
      </c>
      <c r="B47" s="12" t="s">
        <v>28</v>
      </c>
      <c r="C47" s="12" t="s">
        <v>8</v>
      </c>
      <c r="D47" s="13" t="s">
        <v>72</v>
      </c>
      <c r="E47" s="14">
        <f>201.45-112.35</f>
        <v>89.1</v>
      </c>
      <c r="F47" s="14">
        <v>516.43</v>
      </c>
      <c r="G47" s="14"/>
      <c r="H47" s="14"/>
      <c r="I47" s="14"/>
      <c r="J47" s="14"/>
      <c r="K47" s="17">
        <f t="shared" si="1"/>
        <v>605.53</v>
      </c>
      <c r="N47" s="6"/>
    </row>
    <row r="48" spans="1:14" s="3" customFormat="1" ht="38.25">
      <c r="A48" s="16">
        <v>45274</v>
      </c>
      <c r="B48" s="12" t="s">
        <v>76</v>
      </c>
      <c r="C48" s="12" t="s">
        <v>8</v>
      </c>
      <c r="D48" s="13" t="s">
        <v>75</v>
      </c>
      <c r="E48" s="14">
        <v>253.7</v>
      </c>
      <c r="F48" s="14">
        <v>0</v>
      </c>
      <c r="G48" s="14"/>
      <c r="H48" s="14"/>
      <c r="I48" s="14"/>
      <c r="J48" s="14"/>
      <c r="K48" s="17">
        <f t="shared" si="1"/>
        <v>253.7</v>
      </c>
      <c r="N48" s="6"/>
    </row>
    <row r="49" spans="1:14" s="3" customFormat="1" ht="38.25">
      <c r="A49" s="19">
        <v>45314</v>
      </c>
      <c r="B49" s="20" t="s">
        <v>55</v>
      </c>
      <c r="C49" s="20" t="s">
        <v>8</v>
      </c>
      <c r="D49" s="21" t="s">
        <v>71</v>
      </c>
      <c r="E49" s="22">
        <v>170.8</v>
      </c>
      <c r="F49" s="22"/>
      <c r="G49" s="22"/>
      <c r="H49" s="22"/>
      <c r="I49" s="22"/>
      <c r="J49" s="22"/>
      <c r="K49" s="23">
        <f t="shared" si="1"/>
        <v>170.8</v>
      </c>
      <c r="N49" s="6"/>
    </row>
    <row r="50" spans="5:11" ht="12.75">
      <c r="E50" s="7"/>
      <c r="F50" s="8"/>
      <c r="G50" s="8"/>
      <c r="H50" s="8"/>
      <c r="I50" s="8"/>
      <c r="J50" s="8"/>
      <c r="K50" s="8"/>
    </row>
  </sheetData>
  <sheetProtection/>
  <mergeCells count="2">
    <mergeCell ref="A2:K2"/>
    <mergeCell ref="A3:K3"/>
  </mergeCells>
  <printOptions/>
  <pageMargins left="0" right="0" top="0.5833333333333334" bottom="0.5416666666666666" header="0.2755905511811024" footer="0.1574803149606299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pazosprs</dc:creator>
  <cp:keywords/>
  <dc:description/>
  <cp:lastModifiedBy>LLOBET PEIG, GERARD</cp:lastModifiedBy>
  <cp:lastPrinted>2024-02-06T11:43:47Z</cp:lastPrinted>
  <dcterms:created xsi:type="dcterms:W3CDTF">2010-05-31T10:50:15Z</dcterms:created>
  <dcterms:modified xsi:type="dcterms:W3CDTF">2024-02-13T11:12:29Z</dcterms:modified>
  <cp:category/>
  <cp:version/>
  <cp:contentType/>
  <cp:contentStatus/>
</cp:coreProperties>
</file>